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4. 9월정기\12. 기출공지\109_엑셀\"/>
    </mc:Choice>
  </mc:AlternateContent>
  <xr:revisionPtr revIDLastSave="0" documentId="13_ncr:1_{CEE2F23D-D661-4A74-B1F9-674696861F93}" xr6:coauthVersionLast="47" xr6:coauthVersionMax="47" xr10:uidLastSave="{00000000-0000-0000-0000-000000000000}"/>
  <bookViews>
    <workbookView xWindow="-120" yWindow="-120" windowWidth="29040" windowHeight="15720" tabRatio="819" xr2:uid="{B7ADBADA-C109-4CF3-978B-2CF6E7C263F2}"/>
  </bookViews>
  <sheets>
    <sheet name="제1작업" sheetId="1" r:id="rId1"/>
    <sheet name="제2작업" sheetId="2" r:id="rId2"/>
    <sheet name="제3작업" sheetId="3" r:id="rId3"/>
    <sheet name="제4작업" sheetId="11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직무수당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F15" i="3"/>
  <c r="F10" i="3"/>
  <c r="F5" i="3"/>
  <c r="F17" i="3" s="1"/>
  <c r="C16" i="3"/>
  <c r="C11" i="3"/>
  <c r="C6" i="3"/>
  <c r="C18" i="3" s="1"/>
  <c r="H11" i="2" l="1"/>
  <c r="J13" i="1"/>
  <c r="E13" i="1"/>
  <c r="E14" i="1"/>
  <c r="J14" i="1" l="1"/>
  <c r="I5" i="1"/>
  <c r="I6" i="1"/>
  <c r="I7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<sst xmlns="http://schemas.openxmlformats.org/spreadsheetml/2006/main" count="124" uniqueCount="43">
  <si>
    <t>전체 개수</t>
  </si>
  <si>
    <t>전체 평균</t>
  </si>
  <si>
    <t>사원코드</t>
  </si>
  <si>
    <t>사원명</t>
  </si>
  <si>
    <t>부서</t>
  </si>
  <si>
    <t>생년월일</t>
  </si>
  <si>
    <t>기본급</t>
  </si>
  <si>
    <t>직무수당
(단위:만원)</t>
  </si>
  <si>
    <t>지역</t>
  </si>
  <si>
    <t>나이</t>
  </si>
  <si>
    <t>관리</t>
  </si>
  <si>
    <t>개발</t>
  </si>
  <si>
    <t>생산</t>
  </si>
  <si>
    <t>SR-282</t>
    <phoneticPr fontId="2" type="noConversion"/>
  </si>
  <si>
    <t>SR-223</t>
    <phoneticPr fontId="2" type="noConversion"/>
  </si>
  <si>
    <t>ST-206</t>
    <phoneticPr fontId="2" type="noConversion"/>
  </si>
  <si>
    <t>BG-193</t>
    <phoneticPr fontId="2" type="noConversion"/>
  </si>
  <si>
    <t>SA-201</t>
    <phoneticPr fontId="2" type="noConversion"/>
  </si>
  <si>
    <t>BC-253</t>
    <phoneticPr fontId="2" type="noConversion"/>
  </si>
  <si>
    <t>BN-989</t>
    <phoneticPr fontId="2" type="noConversion"/>
  </si>
  <si>
    <t>BA-156</t>
    <phoneticPr fontId="2" type="noConversion"/>
  </si>
  <si>
    <t>상여금
(단위:만원)</t>
    <phoneticPr fontId="2" type="noConversion"/>
  </si>
  <si>
    <t>강태영</t>
  </si>
  <si>
    <t>강태영</t>
    <phoneticPr fontId="2" type="noConversion"/>
  </si>
  <si>
    <t>전수혁</t>
    <phoneticPr fontId="2" type="noConversion"/>
  </si>
  <si>
    <t>차은상</t>
    <phoneticPr fontId="2" type="noConversion"/>
  </si>
  <si>
    <t>지은희</t>
    <phoneticPr fontId="2" type="noConversion"/>
  </si>
  <si>
    <t>한기자</t>
    <phoneticPr fontId="2" type="noConversion"/>
  </si>
  <si>
    <t>김탄희</t>
    <phoneticPr fontId="2" type="noConversion"/>
  </si>
  <si>
    <t>유한양</t>
    <phoneticPr fontId="2" type="noConversion"/>
  </si>
  <si>
    <t>예선우</t>
    <phoneticPr fontId="2" type="noConversion"/>
  </si>
  <si>
    <t>최대 직무수당(단위:만원)</t>
    <phoneticPr fontId="2" type="noConversion"/>
  </si>
  <si>
    <t>상여금(단위:만원) 평균</t>
    <phoneticPr fontId="2" type="noConversion"/>
  </si>
  <si>
    <t>개발부 상여금(단위:만원) 합계</t>
    <phoneticPr fontId="2" type="noConversion"/>
  </si>
  <si>
    <t>&lt;&gt;관리</t>
    <phoneticPr fontId="2" type="noConversion"/>
  </si>
  <si>
    <t>&gt;=700</t>
    <phoneticPr fontId="2" type="noConversion"/>
  </si>
  <si>
    <t>관리부 사원 기본급 평균</t>
    <phoneticPr fontId="2" type="noConversion"/>
  </si>
  <si>
    <t>생산 개수</t>
  </si>
  <si>
    <t>관리 개수</t>
  </si>
  <si>
    <t>개발 개수</t>
  </si>
  <si>
    <t>생산 평균</t>
  </si>
  <si>
    <t>관리 평균</t>
  </si>
  <si>
    <t>개발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</si>
</sst>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7" formatCode="#,##0&quot;원&quot;"/>
    <numFmt numFmtId="178" formatCode="#,##0&quot;만&quot;&quot;원&quot;"/>
    <numFmt numFmtId="179" formatCode="#,##0&quot;만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14" fontId="3" fillId="0" borderId="0" xfId="0" applyNumberFormat="1" applyFont="1" applyAlignment="1">
      <alignment horizontal="center" vertical="center"/>
    </xf>
    <xf numFmtId="41" fontId="3" fillId="0" borderId="12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6" xfId="1" applyFont="1" applyBorder="1" applyAlignment="1">
      <alignment horizontal="left" vertical="center"/>
    </xf>
    <xf numFmtId="41" fontId="3" fillId="0" borderId="1" xfId="1" applyFont="1" applyBorder="1" applyAlignment="1">
      <alignment horizontal="left" vertical="center"/>
    </xf>
    <xf numFmtId="41" fontId="3" fillId="0" borderId="11" xfId="1" applyFont="1" applyBorder="1" applyAlignment="1">
      <alignment horizontal="left" vertical="center"/>
    </xf>
    <xf numFmtId="41" fontId="3" fillId="0" borderId="0" xfId="0" applyNumberFormat="1" applyFont="1">
      <alignment vertical="center"/>
    </xf>
    <xf numFmtId="41" fontId="3" fillId="0" borderId="7" xfId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41" fontId="3" fillId="0" borderId="23" xfId="1" applyFont="1" applyBorder="1" applyAlignment="1">
      <alignment horizontal="left" vertical="center"/>
    </xf>
    <xf numFmtId="41" fontId="3" fillId="0" borderId="1" xfId="1" applyFont="1" applyBorder="1">
      <alignment vertical="center"/>
    </xf>
    <xf numFmtId="178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left" vertical="center"/>
    </xf>
    <xf numFmtId="179" fontId="3" fillId="0" borderId="6" xfId="1" applyNumberFormat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11" xfId="1" applyNumberFormat="1" applyFont="1" applyBorder="1" applyAlignment="1">
      <alignment horizontal="right" vertical="center"/>
    </xf>
    <xf numFmtId="179" fontId="3" fillId="0" borderId="23" xfId="1" applyNumberFormat="1" applyFont="1" applyBorder="1" applyAlignment="1">
      <alignment horizontal="right" vertical="center"/>
    </xf>
    <xf numFmtId="179" fontId="3" fillId="0" borderId="0" xfId="1" applyNumberFormat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관리 및 개발부 사원 급여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기본급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EE-449F-951C-FD430B0B2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(제1작업!$C$5:$C$6,제1작업!$C$8,제1작업!$C$10:$C$12)</c:f>
              <c:strCache>
                <c:ptCount val="6"/>
                <c:pt idx="0">
                  <c:v>강태영</c:v>
                </c:pt>
                <c:pt idx="1">
                  <c:v>전수혁</c:v>
                </c:pt>
                <c:pt idx="2">
                  <c:v>지은희</c:v>
                </c:pt>
                <c:pt idx="3">
                  <c:v>김탄희</c:v>
                </c:pt>
                <c:pt idx="4">
                  <c:v>유한양</c:v>
                </c:pt>
                <c:pt idx="5">
                  <c:v>예선우</c:v>
                </c:pt>
              </c:strCache>
            </c:strRef>
          </c:cat>
          <c:val>
            <c:numRef>
              <c:f>(제1작업!$F$5:$F$6,제1작업!$F$8,제1작업!$F$10:$F$12)</c:f>
              <c:numCache>
                <c:formatCode>#,##0"만원"</c:formatCode>
                <c:ptCount val="6"/>
                <c:pt idx="0">
                  <c:v>3965</c:v>
                </c:pt>
                <c:pt idx="1">
                  <c:v>3980</c:v>
                </c:pt>
                <c:pt idx="2">
                  <c:v>2534</c:v>
                </c:pt>
                <c:pt idx="3">
                  <c:v>2563</c:v>
                </c:pt>
                <c:pt idx="4">
                  <c:v>1860</c:v>
                </c:pt>
                <c:pt idx="5">
                  <c:v>3565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E-449F-951C-FD430B0B2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14056847"/>
        <c:axId val="2014059343"/>
      </c:barChart>
      <c:lineChart>
        <c:grouping val="standard"/>
        <c:varyColors val="0"/>
        <c:ser>
          <c:idx val="1"/>
          <c:order val="1"/>
          <c:tx>
            <c:v>상여금(단위:만원)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(제1작업!$C$5:$C$6,제1작업!$C$8,제1작업!$C$10:$C$12)</c:f>
              <c:strCache>
                <c:ptCount val="6"/>
                <c:pt idx="0">
                  <c:v>강태영</c:v>
                </c:pt>
                <c:pt idx="1">
                  <c:v>전수혁</c:v>
                </c:pt>
                <c:pt idx="2">
                  <c:v>지은희</c:v>
                </c:pt>
                <c:pt idx="3">
                  <c:v>김탄희</c:v>
                </c:pt>
                <c:pt idx="4">
                  <c:v>유한양</c:v>
                </c:pt>
                <c:pt idx="5">
                  <c:v>예선우</c:v>
                </c:pt>
              </c:strCache>
            </c:strRef>
          </c:cat>
          <c:val>
            <c:numRef>
              <c:f>(제1작업!$G$5:$G$6,제1작업!$G$8,제1작업!$G$10:$G$12)</c:f>
              <c:numCache>
                <c:formatCode>_(* #,##0_);_(* \(#,##0\);_(* "-"_);_(@_)</c:formatCode>
                <c:ptCount val="6"/>
                <c:pt idx="0">
                  <c:v>1981</c:v>
                </c:pt>
                <c:pt idx="1">
                  <c:v>750</c:v>
                </c:pt>
                <c:pt idx="2">
                  <c:v>1599</c:v>
                </c:pt>
                <c:pt idx="3">
                  <c:v>737</c:v>
                </c:pt>
                <c:pt idx="4">
                  <c:v>558</c:v>
                </c:pt>
                <c:pt idx="5">
                  <c:v>1870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E-449F-951C-FD430B0B2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876895"/>
        <c:axId val="1362447999"/>
      </c:lineChart>
      <c:catAx>
        <c:axId val="2014056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14059343"/>
        <c:crosses val="autoZero"/>
        <c:auto val="1"/>
        <c:lblAlgn val="ctr"/>
        <c:lblOffset val="100"/>
        <c:noMultiLvlLbl val="0"/>
      </c:catAx>
      <c:valAx>
        <c:axId val="201405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만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14056847"/>
        <c:crosses val="autoZero"/>
        <c:crossBetween val="between"/>
        <c:majorUnit val="1000"/>
      </c:valAx>
      <c:valAx>
        <c:axId val="1362447999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39876895"/>
        <c:crosses val="max"/>
        <c:crossBetween val="between"/>
      </c:valAx>
      <c:catAx>
        <c:axId val="13398768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62447999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C10F09D-0610-420D-9B37-2BE9E04C216F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106680</xdr:rowOff>
    </xdr:from>
    <xdr:to>
      <xdr:col>6</xdr:col>
      <xdr:colOff>336550</xdr:colOff>
      <xdr:row>2</xdr:row>
      <xdr:rowOff>205740</xdr:rowOff>
    </xdr:to>
    <xdr:sp macro="" textlink="">
      <xdr:nvSpPr>
        <xdr:cNvPr id="4" name="사다리꼴 3">
          <a:extLst>
            <a:ext uri="{FF2B5EF4-FFF2-40B4-BE49-F238E27FC236}">
              <a16:creationId xmlns:a16="http://schemas.microsoft.com/office/drawing/2014/main" id="{BA41CE5E-28A2-4F5D-B388-18DC7C59D2D4}"/>
            </a:ext>
          </a:extLst>
        </xdr:cNvPr>
        <xdr:cNvSpPr/>
      </xdr:nvSpPr>
      <xdr:spPr>
        <a:xfrm>
          <a:off x="121920" y="106680"/>
          <a:ext cx="505333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2025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년 급여 현황</a:t>
          </a:r>
        </a:p>
      </xdr:txBody>
    </xdr:sp>
    <xdr:clientData/>
  </xdr:twoCellAnchor>
  <xdr:twoCellAnchor>
    <xdr:from>
      <xdr:col>7</xdr:col>
      <xdr:colOff>0</xdr:colOff>
      <xdr:row>0</xdr:row>
      <xdr:rowOff>106680</xdr:rowOff>
    </xdr:from>
    <xdr:to>
      <xdr:col>10</xdr:col>
      <xdr:colOff>0</xdr:colOff>
      <xdr:row>2</xdr:row>
      <xdr:rowOff>186690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E4E11FCB-112E-4835-8328-F5B879AE5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32120" y="106680"/>
          <a:ext cx="2758440" cy="70485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9E60272-FDCC-4359-858E-B30ED4E17A5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0.13994</cdr:x>
      <cdr:y>0.13517</cdr:y>
    </cdr:from>
    <cdr:to>
      <cdr:x>0.25758</cdr:x>
      <cdr:y>0.22774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1975E6D-3455-43B8-8B3F-963D1A72E950}"/>
            </a:ext>
          </a:extLst>
        </cdr:cNvPr>
        <cdr:cNvSpPr/>
      </cdr:nvSpPr>
      <cdr:spPr>
        <a:xfrm xmlns:a="http://schemas.openxmlformats.org/drawingml/2006/main">
          <a:off x="1300480" y="820420"/>
          <a:ext cx="1093196" cy="561910"/>
        </a:xfrm>
        <a:prstGeom xmlns:a="http://schemas.openxmlformats.org/drawingml/2006/main" prst="wedgeRoundRectCallout">
          <a:avLst>
            <a:gd name="adj1" fmla="val 68888"/>
            <a:gd name="adj2" fmla="val -9221"/>
            <a:gd name="adj3" fmla="val 1666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기본급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J20"/>
  <sheetViews>
    <sheetView tabSelected="1" zoomScaleNormal="100" workbookViewId="0">
      <selection activeCell="U28" sqref="U28"/>
    </sheetView>
  </sheetViews>
  <sheetFormatPr defaultColWidth="8.875" defaultRowHeight="13.5" x14ac:dyDescent="0.3"/>
  <cols>
    <col min="1" max="1" width="1.625" style="1" customWidth="1"/>
    <col min="2" max="4" width="10.75" style="1" customWidth="1"/>
    <col min="5" max="5" width="13.375" style="1" customWidth="1"/>
    <col min="6" max="8" width="11.25" style="1" customWidth="1"/>
    <col min="9" max="10" width="10.375" style="1" customWidth="1"/>
    <col min="11" max="16384" width="8.8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2" t="s">
        <v>2</v>
      </c>
      <c r="C4" s="13" t="s">
        <v>3</v>
      </c>
      <c r="D4" s="13" t="s">
        <v>4</v>
      </c>
      <c r="E4" s="13" t="s">
        <v>5</v>
      </c>
      <c r="F4" s="14" t="s">
        <v>6</v>
      </c>
      <c r="G4" s="14" t="s">
        <v>21</v>
      </c>
      <c r="H4" s="14" t="s">
        <v>7</v>
      </c>
      <c r="I4" s="13" t="s">
        <v>8</v>
      </c>
      <c r="J4" s="15" t="s">
        <v>9</v>
      </c>
    </row>
    <row r="5" spans="2:10" ht="18" customHeight="1" x14ac:dyDescent="0.3">
      <c r="B5" s="3" t="s">
        <v>16</v>
      </c>
      <c r="C5" s="4" t="s">
        <v>23</v>
      </c>
      <c r="D5" s="4" t="s">
        <v>10</v>
      </c>
      <c r="E5" s="24">
        <v>28634</v>
      </c>
      <c r="F5" s="43">
        <v>3965</v>
      </c>
      <c r="G5" s="31">
        <v>1981</v>
      </c>
      <c r="H5" s="31">
        <v>140</v>
      </c>
      <c r="I5" s="18" t="str">
        <f t="shared" ref="I5:I12" si="0">IF(LEFT(B5,1)="S","서울","부산")</f>
        <v>부산</v>
      </c>
      <c r="J5" s="5" t="str">
        <f t="shared" ref="J5:J12" si="1">2025-YEAR(E5)&amp;"세"</f>
        <v>47세</v>
      </c>
    </row>
    <row r="6" spans="2:10" ht="18" customHeight="1" x14ac:dyDescent="0.3">
      <c r="B6" s="6" t="s">
        <v>13</v>
      </c>
      <c r="C6" s="2" t="s">
        <v>24</v>
      </c>
      <c r="D6" s="2" t="s">
        <v>11</v>
      </c>
      <c r="E6" s="25">
        <v>29902</v>
      </c>
      <c r="F6" s="44">
        <v>3980</v>
      </c>
      <c r="G6" s="32">
        <v>750</v>
      </c>
      <c r="H6" s="32">
        <v>90</v>
      </c>
      <c r="I6" s="19" t="str">
        <f t="shared" si="0"/>
        <v>서울</v>
      </c>
      <c r="J6" s="7" t="str">
        <f t="shared" si="1"/>
        <v>44세</v>
      </c>
    </row>
    <row r="7" spans="2:10" ht="18" customHeight="1" x14ac:dyDescent="0.3">
      <c r="B7" s="6" t="s">
        <v>17</v>
      </c>
      <c r="C7" s="2" t="s">
        <v>25</v>
      </c>
      <c r="D7" s="2" t="s">
        <v>12</v>
      </c>
      <c r="E7" s="25">
        <v>31183</v>
      </c>
      <c r="F7" s="44">
        <v>2566</v>
      </c>
      <c r="G7" s="32">
        <v>946</v>
      </c>
      <c r="H7" s="32">
        <v>140</v>
      </c>
      <c r="I7" s="19" t="str">
        <f t="shared" si="0"/>
        <v>서울</v>
      </c>
      <c r="J7" s="7" t="str">
        <f t="shared" si="1"/>
        <v>40세</v>
      </c>
    </row>
    <row r="8" spans="2:10" ht="18" customHeight="1" x14ac:dyDescent="0.3">
      <c r="B8" s="6" t="s">
        <v>19</v>
      </c>
      <c r="C8" s="2" t="s">
        <v>26</v>
      </c>
      <c r="D8" s="2" t="s">
        <v>11</v>
      </c>
      <c r="E8" s="25">
        <v>26595</v>
      </c>
      <c r="F8" s="44">
        <v>2534</v>
      </c>
      <c r="G8" s="32">
        <v>1599</v>
      </c>
      <c r="H8" s="32">
        <v>200</v>
      </c>
      <c r="I8" s="19" t="str">
        <f t="shared" si="0"/>
        <v>부산</v>
      </c>
      <c r="J8" s="7" t="str">
        <f t="shared" si="1"/>
        <v>53세</v>
      </c>
    </row>
    <row r="9" spans="2:10" ht="18" customHeight="1" x14ac:dyDescent="0.3">
      <c r="B9" s="6" t="s">
        <v>18</v>
      </c>
      <c r="C9" s="2" t="s">
        <v>27</v>
      </c>
      <c r="D9" s="2" t="s">
        <v>12</v>
      </c>
      <c r="E9" s="25">
        <v>34826</v>
      </c>
      <c r="F9" s="44">
        <v>1990</v>
      </c>
      <c r="G9" s="32">
        <v>590</v>
      </c>
      <c r="H9" s="32">
        <v>90</v>
      </c>
      <c r="I9" s="19" t="str">
        <f t="shared" si="0"/>
        <v>부산</v>
      </c>
      <c r="J9" s="7" t="str">
        <f t="shared" si="1"/>
        <v>30세</v>
      </c>
    </row>
    <row r="10" spans="2:10" ht="18" customHeight="1" x14ac:dyDescent="0.3">
      <c r="B10" s="6" t="s">
        <v>14</v>
      </c>
      <c r="C10" s="2" t="s">
        <v>28</v>
      </c>
      <c r="D10" s="2" t="s">
        <v>10</v>
      </c>
      <c r="E10" s="25">
        <v>33174</v>
      </c>
      <c r="F10" s="44">
        <v>2563</v>
      </c>
      <c r="G10" s="32">
        <v>737</v>
      </c>
      <c r="H10" s="32">
        <v>140</v>
      </c>
      <c r="I10" s="19" t="str">
        <f t="shared" si="0"/>
        <v>서울</v>
      </c>
      <c r="J10" s="7" t="str">
        <f t="shared" si="1"/>
        <v>35세</v>
      </c>
    </row>
    <row r="11" spans="2:10" ht="18" customHeight="1" x14ac:dyDescent="0.3">
      <c r="B11" s="6" t="s">
        <v>15</v>
      </c>
      <c r="C11" s="2" t="s">
        <v>29</v>
      </c>
      <c r="D11" s="2" t="s">
        <v>11</v>
      </c>
      <c r="E11" s="25">
        <v>33606</v>
      </c>
      <c r="F11" s="44">
        <v>1860</v>
      </c>
      <c r="G11" s="32">
        <v>558</v>
      </c>
      <c r="H11" s="32">
        <v>120</v>
      </c>
      <c r="I11" s="19" t="str">
        <f t="shared" si="0"/>
        <v>서울</v>
      </c>
      <c r="J11" s="7" t="str">
        <f t="shared" si="1"/>
        <v>33세</v>
      </c>
    </row>
    <row r="12" spans="2:10" ht="18" customHeight="1" thickBot="1" x14ac:dyDescent="0.35">
      <c r="B12" s="8" t="s">
        <v>20</v>
      </c>
      <c r="C12" s="9" t="s">
        <v>30</v>
      </c>
      <c r="D12" s="9" t="s">
        <v>10</v>
      </c>
      <c r="E12" s="26">
        <v>27656</v>
      </c>
      <c r="F12" s="45">
        <v>3565</v>
      </c>
      <c r="G12" s="33">
        <v>1870</v>
      </c>
      <c r="H12" s="33">
        <v>200</v>
      </c>
      <c r="I12" s="20" t="str">
        <f t="shared" si="0"/>
        <v>부산</v>
      </c>
      <c r="J12" s="11" t="str">
        <f t="shared" si="1"/>
        <v>50세</v>
      </c>
    </row>
    <row r="13" spans="2:10" ht="18" customHeight="1" x14ac:dyDescent="0.3">
      <c r="B13" s="48" t="s">
        <v>32</v>
      </c>
      <c r="C13" s="49"/>
      <c r="D13" s="50"/>
      <c r="E13" s="30">
        <f>ROUNDUP(AVERAGE(G5:G12),-2)</f>
        <v>1200</v>
      </c>
      <c r="F13" s="51"/>
      <c r="G13" s="53" t="s">
        <v>33</v>
      </c>
      <c r="H13" s="49"/>
      <c r="I13" s="50"/>
      <c r="J13" s="35">
        <f>SUMIF(D5:D12,"개발",G5:G12)</f>
        <v>2907</v>
      </c>
    </row>
    <row r="14" spans="2:10" ht="18" customHeight="1" thickBot="1" x14ac:dyDescent="0.35">
      <c r="B14" s="54" t="s">
        <v>31</v>
      </c>
      <c r="C14" s="55"/>
      <c r="D14" s="56"/>
      <c r="E14" s="10">
        <f>MAX(직무수당)</f>
        <v>200</v>
      </c>
      <c r="F14" s="52"/>
      <c r="G14" s="16" t="s">
        <v>3</v>
      </c>
      <c r="H14" s="9" t="s">
        <v>22</v>
      </c>
      <c r="I14" s="17" t="s">
        <v>6</v>
      </c>
      <c r="J14" s="29">
        <f>VLOOKUP(H14,C5:H12,4,0)</f>
        <v>3965</v>
      </c>
    </row>
    <row r="15" spans="2:10" x14ac:dyDescent="0.3">
      <c r="F15" s="34"/>
      <c r="J15" s="34"/>
    </row>
    <row r="17" spans="5:5" x14ac:dyDescent="0.3">
      <c r="E17" s="27"/>
    </row>
    <row r="20" spans="5:5" ht="18" customHeight="1" x14ac:dyDescent="0.3"/>
  </sheetData>
  <mergeCells count="4">
    <mergeCell ref="G13:I13"/>
    <mergeCell ref="F13:F14"/>
    <mergeCell ref="B14:D14"/>
    <mergeCell ref="B13:D13"/>
  </mergeCells>
  <phoneticPr fontId="2" type="noConversion"/>
  <conditionalFormatting sqref="B5:J12">
    <cfRule type="expression" dxfId="2" priority="1">
      <formula>$F5&gt;=3000</formula>
    </cfRule>
  </conditionalFormatting>
  <dataValidations count="1">
    <dataValidation type="list" allowBlank="1" showInputMessage="1" showErrorMessage="1" sqref="H14" xr:uid="{DA7844EC-83AB-4A19-8B3F-6E9F25EC7F92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1"/>
  <sheetViews>
    <sheetView zoomScaleNormal="100" workbookViewId="0">
      <selection activeCell="T31" sqref="T31"/>
    </sheetView>
  </sheetViews>
  <sheetFormatPr defaultColWidth="8.875" defaultRowHeight="13.5" x14ac:dyDescent="0.3"/>
  <cols>
    <col min="1" max="1" width="1.625" style="1" customWidth="1"/>
    <col min="2" max="4" width="10.75" style="1" customWidth="1"/>
    <col min="5" max="5" width="13.375" style="1" customWidth="1"/>
    <col min="6" max="8" width="11.2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12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21</v>
      </c>
      <c r="H2" s="14" t="s">
        <v>7</v>
      </c>
    </row>
    <row r="3" spans="2:8" x14ac:dyDescent="0.3">
      <c r="B3" s="3" t="s">
        <v>16</v>
      </c>
      <c r="C3" s="4" t="s">
        <v>23</v>
      </c>
      <c r="D3" s="4" t="s">
        <v>10</v>
      </c>
      <c r="E3" s="24">
        <v>28634</v>
      </c>
      <c r="F3" s="43">
        <v>4072.0000000000032</v>
      </c>
      <c r="G3" s="31">
        <v>1981</v>
      </c>
      <c r="H3" s="31">
        <v>140</v>
      </c>
    </row>
    <row r="4" spans="2:8" x14ac:dyDescent="0.3">
      <c r="B4" s="6" t="s">
        <v>13</v>
      </c>
      <c r="C4" s="2" t="s">
        <v>24</v>
      </c>
      <c r="D4" s="2" t="s">
        <v>11</v>
      </c>
      <c r="E4" s="25">
        <v>29902</v>
      </c>
      <c r="F4" s="44">
        <v>3980</v>
      </c>
      <c r="G4" s="32">
        <v>750</v>
      </c>
      <c r="H4" s="32">
        <v>90</v>
      </c>
    </row>
    <row r="5" spans="2:8" x14ac:dyDescent="0.3">
      <c r="B5" s="6" t="s">
        <v>17</v>
      </c>
      <c r="C5" s="2" t="s">
        <v>25</v>
      </c>
      <c r="D5" s="2" t="s">
        <v>12</v>
      </c>
      <c r="E5" s="25">
        <v>31183</v>
      </c>
      <c r="F5" s="44">
        <v>2566</v>
      </c>
      <c r="G5" s="32">
        <v>946</v>
      </c>
      <c r="H5" s="32">
        <v>140</v>
      </c>
    </row>
    <row r="6" spans="2:8" x14ac:dyDescent="0.3">
      <c r="B6" s="6" t="s">
        <v>19</v>
      </c>
      <c r="C6" s="2" t="s">
        <v>26</v>
      </c>
      <c r="D6" s="2" t="s">
        <v>11</v>
      </c>
      <c r="E6" s="25">
        <v>26595</v>
      </c>
      <c r="F6" s="44">
        <v>2534</v>
      </c>
      <c r="G6" s="32">
        <v>1599</v>
      </c>
      <c r="H6" s="32">
        <v>200</v>
      </c>
    </row>
    <row r="7" spans="2:8" x14ac:dyDescent="0.3">
      <c r="B7" s="6" t="s">
        <v>18</v>
      </c>
      <c r="C7" s="2" t="s">
        <v>27</v>
      </c>
      <c r="D7" s="2" t="s">
        <v>12</v>
      </c>
      <c r="E7" s="25">
        <v>34826</v>
      </c>
      <c r="F7" s="44">
        <v>1990</v>
      </c>
      <c r="G7" s="32">
        <v>590</v>
      </c>
      <c r="H7" s="32">
        <v>90</v>
      </c>
    </row>
    <row r="8" spans="2:8" x14ac:dyDescent="0.3">
      <c r="B8" s="6" t="s">
        <v>14</v>
      </c>
      <c r="C8" s="2" t="s">
        <v>28</v>
      </c>
      <c r="D8" s="2" t="s">
        <v>10</v>
      </c>
      <c r="E8" s="25">
        <v>33174</v>
      </c>
      <c r="F8" s="44">
        <v>2563</v>
      </c>
      <c r="G8" s="32">
        <v>737</v>
      </c>
      <c r="H8" s="32">
        <v>140</v>
      </c>
    </row>
    <row r="9" spans="2:8" x14ac:dyDescent="0.3">
      <c r="B9" s="6" t="s">
        <v>15</v>
      </c>
      <c r="C9" s="2" t="s">
        <v>29</v>
      </c>
      <c r="D9" s="2" t="s">
        <v>11</v>
      </c>
      <c r="E9" s="25">
        <v>33606</v>
      </c>
      <c r="F9" s="44">
        <v>1860</v>
      </c>
      <c r="G9" s="32">
        <v>558</v>
      </c>
      <c r="H9" s="32">
        <v>120</v>
      </c>
    </row>
    <row r="10" spans="2:8" x14ac:dyDescent="0.3">
      <c r="B10" s="36" t="s">
        <v>20</v>
      </c>
      <c r="C10" s="37" t="s">
        <v>30</v>
      </c>
      <c r="D10" s="37" t="s">
        <v>10</v>
      </c>
      <c r="E10" s="38">
        <v>27656</v>
      </c>
      <c r="F10" s="46">
        <v>3565</v>
      </c>
      <c r="G10" s="39">
        <v>1870</v>
      </c>
      <c r="H10" s="39">
        <v>200</v>
      </c>
    </row>
    <row r="11" spans="2:8" x14ac:dyDescent="0.3">
      <c r="B11" s="57" t="s">
        <v>36</v>
      </c>
      <c r="C11" s="57"/>
      <c r="D11" s="57"/>
      <c r="E11" s="57"/>
      <c r="F11" s="57"/>
      <c r="G11" s="57"/>
      <c r="H11" s="40">
        <f>DAVERAGE(B2:H10,F2,D2:D3)</f>
        <v>3400.0000000000014</v>
      </c>
    </row>
    <row r="14" spans="2:8" ht="27" x14ac:dyDescent="0.3">
      <c r="B14" s="58" t="s">
        <v>4</v>
      </c>
      <c r="C14" s="59" t="s">
        <v>21</v>
      </c>
    </row>
    <row r="15" spans="2:8" x14ac:dyDescent="0.3">
      <c r="B15" s="60" t="s">
        <v>34</v>
      </c>
      <c r="C15" s="60" t="s">
        <v>35</v>
      </c>
    </row>
    <row r="17" spans="2:5" ht="14.25" thickBot="1" x14ac:dyDescent="0.35"/>
    <row r="18" spans="2:5" ht="27.75" thickBot="1" x14ac:dyDescent="0.35">
      <c r="B18" s="12" t="s">
        <v>2</v>
      </c>
      <c r="C18" s="13" t="s">
        <v>3</v>
      </c>
      <c r="D18" s="14" t="s">
        <v>6</v>
      </c>
      <c r="E18" s="14" t="s">
        <v>7</v>
      </c>
    </row>
    <row r="19" spans="2:5" x14ac:dyDescent="0.3">
      <c r="B19" s="6" t="s">
        <v>13</v>
      </c>
      <c r="C19" s="2" t="s">
        <v>24</v>
      </c>
      <c r="D19" s="44">
        <v>3980</v>
      </c>
      <c r="E19" s="32">
        <v>90</v>
      </c>
    </row>
    <row r="20" spans="2:5" x14ac:dyDescent="0.3">
      <c r="B20" s="6" t="s">
        <v>17</v>
      </c>
      <c r="C20" s="2" t="s">
        <v>25</v>
      </c>
      <c r="D20" s="44">
        <v>2566</v>
      </c>
      <c r="E20" s="32">
        <v>140</v>
      </c>
    </row>
    <row r="21" spans="2:5" x14ac:dyDescent="0.3">
      <c r="B21" s="6" t="s">
        <v>19</v>
      </c>
      <c r="C21" s="2" t="s">
        <v>26</v>
      </c>
      <c r="D21" s="44">
        <v>2534</v>
      </c>
      <c r="E21" s="32">
        <v>200</v>
      </c>
    </row>
  </sheetData>
  <mergeCells count="1">
    <mergeCell ref="B11:G11"/>
  </mergeCells>
  <phoneticPr fontId="2" type="noConversion"/>
  <conditionalFormatting sqref="B3:H10">
    <cfRule type="expression" dxfId="1" priority="1">
      <formula>$F3&gt;=3000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W35" sqref="W35"/>
    </sheetView>
  </sheetViews>
  <sheetFormatPr defaultColWidth="8.875" defaultRowHeight="13.5" x14ac:dyDescent="0.3"/>
  <cols>
    <col min="1" max="1" width="1.625" style="1" customWidth="1"/>
    <col min="2" max="4" width="10.75" style="1" customWidth="1"/>
    <col min="5" max="5" width="13.375" style="1" customWidth="1"/>
    <col min="6" max="8" width="11.2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12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21</v>
      </c>
      <c r="H2" s="14" t="s">
        <v>7</v>
      </c>
    </row>
    <row r="3" spans="2:8" x14ac:dyDescent="0.3">
      <c r="B3" s="3" t="s">
        <v>17</v>
      </c>
      <c r="C3" s="4" t="s">
        <v>25</v>
      </c>
      <c r="D3" s="4" t="s">
        <v>12</v>
      </c>
      <c r="E3" s="24">
        <v>31183</v>
      </c>
      <c r="F3" s="43">
        <v>2566</v>
      </c>
      <c r="G3" s="31">
        <v>946</v>
      </c>
      <c r="H3" s="31">
        <v>140</v>
      </c>
    </row>
    <row r="4" spans="2:8" x14ac:dyDescent="0.3">
      <c r="B4" s="6" t="s">
        <v>18</v>
      </c>
      <c r="C4" s="2" t="s">
        <v>27</v>
      </c>
      <c r="D4" s="2" t="s">
        <v>12</v>
      </c>
      <c r="E4" s="25">
        <v>34826</v>
      </c>
      <c r="F4" s="44">
        <v>1990</v>
      </c>
      <c r="G4" s="32">
        <v>590</v>
      </c>
      <c r="H4" s="32">
        <v>90</v>
      </c>
    </row>
    <row r="5" spans="2:8" x14ac:dyDescent="0.3">
      <c r="B5" s="6"/>
      <c r="C5" s="2"/>
      <c r="D5" s="21" t="s">
        <v>40</v>
      </c>
      <c r="E5" s="25"/>
      <c r="F5" s="44">
        <f>SUBTOTAL(1,F3:F4)</f>
        <v>2278</v>
      </c>
      <c r="G5" s="32"/>
      <c r="H5" s="32"/>
    </row>
    <row r="6" spans="2:8" x14ac:dyDescent="0.3">
      <c r="B6" s="6"/>
      <c r="C6" s="2">
        <f>SUBTOTAL(3,C3:C4)</f>
        <v>2</v>
      </c>
      <c r="D6" s="21" t="s">
        <v>37</v>
      </c>
      <c r="E6" s="25"/>
      <c r="F6" s="44"/>
      <c r="G6" s="32"/>
      <c r="H6" s="32"/>
    </row>
    <row r="7" spans="2:8" x14ac:dyDescent="0.3">
      <c r="B7" s="6" t="s">
        <v>16</v>
      </c>
      <c r="C7" s="2" t="s">
        <v>23</v>
      </c>
      <c r="D7" s="2" t="s">
        <v>10</v>
      </c>
      <c r="E7" s="25">
        <v>28634</v>
      </c>
      <c r="F7" s="44">
        <v>3965</v>
      </c>
      <c r="G7" s="32">
        <v>1981</v>
      </c>
      <c r="H7" s="32">
        <v>140</v>
      </c>
    </row>
    <row r="8" spans="2:8" x14ac:dyDescent="0.3">
      <c r="B8" s="6" t="s">
        <v>14</v>
      </c>
      <c r="C8" s="2" t="s">
        <v>28</v>
      </c>
      <c r="D8" s="2" t="s">
        <v>10</v>
      </c>
      <c r="E8" s="25">
        <v>33174</v>
      </c>
      <c r="F8" s="44">
        <v>2563</v>
      </c>
      <c r="G8" s="32">
        <v>737</v>
      </c>
      <c r="H8" s="32">
        <v>140</v>
      </c>
    </row>
    <row r="9" spans="2:8" x14ac:dyDescent="0.3">
      <c r="B9" s="6" t="s">
        <v>20</v>
      </c>
      <c r="C9" s="2" t="s">
        <v>30</v>
      </c>
      <c r="D9" s="2" t="s">
        <v>10</v>
      </c>
      <c r="E9" s="25">
        <v>27656</v>
      </c>
      <c r="F9" s="44">
        <v>3565</v>
      </c>
      <c r="G9" s="32">
        <v>1870</v>
      </c>
      <c r="H9" s="32">
        <v>200</v>
      </c>
    </row>
    <row r="10" spans="2:8" x14ac:dyDescent="0.3">
      <c r="B10" s="6"/>
      <c r="C10" s="2"/>
      <c r="D10" s="21" t="s">
        <v>41</v>
      </c>
      <c r="E10" s="25"/>
      <c r="F10" s="44">
        <f>SUBTOTAL(1,F7:F9)</f>
        <v>3364.3333333333335</v>
      </c>
      <c r="G10" s="32"/>
      <c r="H10" s="32"/>
    </row>
    <row r="11" spans="2:8" x14ac:dyDescent="0.3">
      <c r="B11" s="6"/>
      <c r="C11" s="2">
        <f>SUBTOTAL(3,C7:C9)</f>
        <v>3</v>
      </c>
      <c r="D11" s="21" t="s">
        <v>38</v>
      </c>
      <c r="E11" s="25"/>
      <c r="F11" s="44"/>
      <c r="G11" s="32"/>
      <c r="H11" s="32"/>
    </row>
    <row r="12" spans="2:8" x14ac:dyDescent="0.3">
      <c r="B12" s="6" t="s">
        <v>13</v>
      </c>
      <c r="C12" s="2" t="s">
        <v>24</v>
      </c>
      <c r="D12" s="2" t="s">
        <v>11</v>
      </c>
      <c r="E12" s="25">
        <v>29902</v>
      </c>
      <c r="F12" s="44">
        <v>3980</v>
      </c>
      <c r="G12" s="32">
        <v>750</v>
      </c>
      <c r="H12" s="32">
        <v>90</v>
      </c>
    </row>
    <row r="13" spans="2:8" x14ac:dyDescent="0.3">
      <c r="B13" s="6" t="s">
        <v>19</v>
      </c>
      <c r="C13" s="2" t="s">
        <v>26</v>
      </c>
      <c r="D13" s="2" t="s">
        <v>11</v>
      </c>
      <c r="E13" s="25">
        <v>26595</v>
      </c>
      <c r="F13" s="44">
        <v>2534</v>
      </c>
      <c r="G13" s="32">
        <v>1599</v>
      </c>
      <c r="H13" s="32">
        <v>200</v>
      </c>
    </row>
    <row r="14" spans="2:8" ht="14.25" thickBot="1" x14ac:dyDescent="0.35">
      <c r="B14" s="8" t="s">
        <v>15</v>
      </c>
      <c r="C14" s="9" t="s">
        <v>29</v>
      </c>
      <c r="D14" s="9" t="s">
        <v>11</v>
      </c>
      <c r="E14" s="26">
        <v>33606</v>
      </c>
      <c r="F14" s="45">
        <v>1860</v>
      </c>
      <c r="G14" s="33">
        <v>558</v>
      </c>
      <c r="H14" s="33">
        <v>120</v>
      </c>
    </row>
    <row r="15" spans="2:8" x14ac:dyDescent="0.3">
      <c r="B15" s="22"/>
      <c r="C15" s="22"/>
      <c r="D15" s="23" t="s">
        <v>42</v>
      </c>
      <c r="E15" s="28"/>
      <c r="F15" s="47">
        <f>SUBTOTAL(1,F12:F14)</f>
        <v>2791.3333333333335</v>
      </c>
      <c r="G15" s="42"/>
      <c r="H15" s="42"/>
    </row>
    <row r="16" spans="2:8" x14ac:dyDescent="0.3">
      <c r="B16" s="22"/>
      <c r="C16" s="22">
        <f>SUBTOTAL(3,C12:C14)</f>
        <v>3</v>
      </c>
      <c r="D16" s="23" t="s">
        <v>39</v>
      </c>
      <c r="E16" s="28"/>
      <c r="F16" s="47"/>
      <c r="G16" s="42"/>
      <c r="H16" s="42"/>
    </row>
    <row r="17" spans="2:8" x14ac:dyDescent="0.3">
      <c r="B17" s="22"/>
      <c r="C17" s="22"/>
      <c r="D17" s="23" t="s">
        <v>1</v>
      </c>
      <c r="E17" s="28"/>
      <c r="F17" s="47">
        <f>SUBTOTAL(1,F3:F14)</f>
        <v>2877.875</v>
      </c>
      <c r="G17" s="42"/>
      <c r="H17" s="42"/>
    </row>
    <row r="18" spans="2:8" x14ac:dyDescent="0.3">
      <c r="B18" s="22"/>
      <c r="C18" s="22">
        <f>SUBTOTAL(3,C3:C14)</f>
        <v>8</v>
      </c>
      <c r="D18" s="23" t="s">
        <v>0</v>
      </c>
      <c r="E18" s="28"/>
      <c r="F18" s="41"/>
      <c r="G18" s="42"/>
      <c r="H18" s="42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$F3&gt;=3000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직무수당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2025-09-13T03:18:35Z</dcterms:modified>
</cp:coreProperties>
</file>